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puts needed" sheetId="1" r:id="rId3"/>
    <sheet state="visible" name="Support Staff Needed" sheetId="2" r:id="rId4"/>
  </sheets>
  <definedNames/>
  <calcPr/>
</workbook>
</file>

<file path=xl/sharedStrings.xml><?xml version="1.0" encoding="utf-8"?>
<sst xmlns="http://schemas.openxmlformats.org/spreadsheetml/2006/main" count="97" uniqueCount="80">
  <si>
    <t>Support Hiring Model</t>
  </si>
  <si>
    <t xml:space="preserve">To use: </t>
  </si>
  <si>
    <t>Enter your support data on this tab</t>
  </si>
  <si>
    <t>Customer Growth</t>
  </si>
  <si>
    <t>Metric</t>
  </si>
  <si>
    <t>Today</t>
  </si>
  <si>
    <t>Notes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</si>
  <si>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</si>
  <si>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</si>
  <si>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</si>
  <si>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</si>
  <si>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</si>
  <si>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</si>
  <si>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</si>
  <si>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</si>
  <si>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</si>
  <si>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</si>
  <si>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</si>
  <si>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</si>
  <si>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Current Customers</t>
  </si>
  <si>
    <t>Calculations and results are on the second tab</t>
  </si>
  <si>
    <t xml:space="preserve">How many customers do you have right now? </t>
  </si>
  <si>
    <t>The second tab also allows you to update with actual data to see how accurate the forecasts were</t>
  </si>
  <si>
    <t>Average Growth per month</t>
  </si>
  <si>
    <t>If it's easier, you can write in new customer estimates per month in the next sheet</t>
  </si>
  <si>
    <t>Average Churn per month</t>
  </si>
  <si>
    <t>If it's easier, you can write in churn estimates per month in the next sheet</t>
  </si>
  <si>
    <t>Any feedback, send to sarah.chambers@kayako.com</t>
  </si>
  <si>
    <t>Contacts in customer's first month</t>
  </si>
  <si>
    <t>New Customers</t>
  </si>
  <si>
    <t xml:space="preserve">How many times do customers contact you in their first month? (take # of conversations and divide by # of customers) </t>
  </si>
  <si>
    <t>Contacts per customer (average)</t>
  </si>
  <si>
    <t xml:space="preserve">How many tickets do customers submit once they're onboarded (take # of conversations and divide by # of customers) </t>
  </si>
  <si>
    <t>(Add link to blog post on collecting data)</t>
  </si>
  <si>
    <t>Non-Ticket Time</t>
  </si>
  <si>
    <t>Hours/Month</t>
  </si>
  <si>
    <t>Churned Customers</t>
  </si>
  <si>
    <t>Vacation</t>
  </si>
  <si>
    <t>Annual Vacation Days x 8 hours/day divided by 12 months</t>
  </si>
  <si>
    <t>Meetings</t>
  </si>
  <si>
    <t xml:space="preserve">How many hours do support agents spend in meetings? </t>
  </si>
  <si>
    <t>Sick time/Absenteeism</t>
  </si>
  <si>
    <t xml:space="preserve">Assume no-one is healthy every day. </t>
  </si>
  <si>
    <t>Projects</t>
  </si>
  <si>
    <t xml:space="preserve">Do support people have other responsibilities? </t>
  </si>
  <si>
    <t>Training</t>
  </si>
  <si>
    <t>How many hours of training each month?</t>
  </si>
  <si>
    <t>Efficiency</t>
  </si>
  <si>
    <t>Assume no-one is a robot. 80% efficiency is pretty good</t>
  </si>
  <si>
    <t xml:space="preserve">Total </t>
  </si>
  <si>
    <t>Available hours/month</t>
  </si>
  <si>
    <t>Tickets Expected</t>
  </si>
  <si>
    <t xml:space="preserve">Calculated from 40 hour work week, minus non-ticket time. </t>
  </si>
  <si>
    <t>Ticket Time</t>
  </si>
  <si>
    <t>% of contacts that are emails</t>
  </si>
  <si>
    <t>Emails</t>
  </si>
  <si>
    <t>% of contacts that are chats</t>
  </si>
  <si>
    <t>% of contacts that are phone calls</t>
  </si>
  <si>
    <t xml:space="preserve">Average time/ticket (hours) </t>
  </si>
  <si>
    <t>How much hands-on time does it take to resolve a ticket? Best guess, or use a time tracking app</t>
  </si>
  <si>
    <t>Average time/chat (hours)</t>
  </si>
  <si>
    <t xml:space="preserve">How much hands-on time do chats take to resolve? </t>
  </si>
  <si>
    <t>Average time/phone (hours)</t>
  </si>
  <si>
    <t>How much hands-on time do phone calls take to resolve?</t>
  </si>
  <si>
    <t>Notes:</t>
  </si>
  <si>
    <t xml:space="preserve">- this model doesn't account for scheduling, timezone, language coverage. It simply calculates available output if team works on one conversation after the next </t>
  </si>
  <si>
    <t>- if you have team leads or specialist roles that do not have full capacity to respond to tickets, you'll need to adjust</t>
  </si>
  <si>
    <t>- if you are working through a backlog, you'll need more availability to catch up on that</t>
  </si>
  <si>
    <t>Chats</t>
  </si>
  <si>
    <t>Phone Calls</t>
  </si>
  <si>
    <t>Hours needed</t>
  </si>
  <si>
    <t xml:space="preserve"> # of support people needed </t>
  </si>
  <si>
    <t>Validation</t>
  </si>
  <si>
    <t>Actual Tickets</t>
  </si>
  <si>
    <t xml:space="preserve">(Add in actual data as you have it available) </t>
  </si>
  <si>
    <t>Actual Support Staff</t>
  </si>
  <si>
    <t>Ticket Difference</t>
  </si>
  <si>
    <t>Support Staff Difference</t>
  </si>
  <si>
    <t>How accurate did we forecast?</t>
  </si>
  <si>
    <t>(Adjust data range to months where actual data is available. A score closer to 1 means closer correlation)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</si>
</sst>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0.0"/>
    <numFmt numFmtId="166" formatCode="0.00000"/>
  </numFmts>
  <fonts count="8">
    <font>
      <sz val="10.0"/>
      <color rgb="FF000000"/>
      <name val="Arial"/>
    </font>
    <font>
      <b/>
      <sz val="18.0"/>
    </font>
    <font/>
    <font>
      <b/>
      <color rgb="FFFFFFFF"/>
    </font>
    <font>
      <color rgb="FFFFFFFF"/>
    </font>
    <font>
      <b/>
    </font>
    <font>
      <i/>
    </font>
    <font>
      <b/>
      <i/>
      <color rgb="FFFFFFFF"/>
    </font>
  </fonts>
  <fills count="12">
    <fill>
      <patternFill patternType="none"/>
    </fill>
    <fill>
      <patternFill patternType="lightGray"/>
    </fill>
    <fill>
      <patternFill patternType="solid">
        <fgColor rgb="FF8E7CC3"/>
        <bgColor rgb="FF8E7CC3"/>
      </patternFill>
    </fill>
    <fill>
      <patternFill patternType="solid">
        <fgColor rgb="FF3D85C6"/>
        <bgColor rgb="FF3D85C6"/>
      </patternFill>
    </fill>
    <fill>
      <patternFill patternType="solid">
        <fgColor rgb="FFE1EBFF"/>
        <bgColor rgb="FFE1EBFF"/>
      </patternFill>
    </fill>
    <fill>
      <patternFill patternType="solid">
        <fgColor rgb="FFD3E4FF"/>
        <bgColor rgb="FFD3E4FF"/>
      </patternFill>
    </fill>
    <fill>
      <patternFill patternType="solid">
        <fgColor rgb="FF0B5394"/>
        <bgColor rgb="FF0B5394"/>
      </patternFill>
    </fill>
    <fill>
      <patternFill patternType="solid">
        <fgColor rgb="FFEFEFEF"/>
        <bgColor rgb="FFEFEFEF"/>
      </patternFill>
    </fill>
    <fill>
      <patternFill patternType="solid">
        <fgColor rgb="FF45818E"/>
        <bgColor rgb="FF45818E"/>
      </patternFill>
    </fill>
    <fill>
      <patternFill patternType="solid">
        <fgColor rgb="FFD9EAD3"/>
        <bgColor rgb="FFD9EAD3"/>
      </patternFill>
    </fill>
    <fill>
      <patternFill patternType="solid">
        <fgColor rgb="FFEDFBED"/>
        <bgColor rgb="FFEDFBED"/>
      </patternFill>
    </fill>
    <fill>
      <patternFill patternType="solid">
        <fgColor rgb="FFEAD1DC"/>
        <bgColor rgb="FFEAD1DC"/>
      </patternFill>
    </fill>
  </fills>
  <borders count="16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3" numFmtId="0" xfId="0" applyAlignment="1" applyFont="1">
      <alignment/>
    </xf>
    <xf borderId="1" fillId="2" fontId="3" numFmtId="0" xfId="0" applyAlignment="1" applyBorder="1" applyFill="1" applyFont="1">
      <alignment/>
    </xf>
    <xf borderId="0" fillId="3" fontId="3" numFmtId="164" xfId="0" applyFill="1" applyFont="1" applyNumberFormat="1"/>
    <xf borderId="1" fillId="2" fontId="3" numFmtId="0" xfId="0" applyAlignment="1" applyBorder="1" applyFont="1">
      <alignment horizontal="center"/>
    </xf>
    <xf borderId="0" fillId="3" fontId="4" numFmtId="0" xfId="0" applyAlignment="1" applyFont="1">
      <alignment/>
    </xf>
    <xf borderId="2" fillId="2" fontId="3" numFmtId="0" xfId="0" applyAlignment="1" applyBorder="1" applyFont="1">
      <alignment/>
    </xf>
    <xf borderId="3" fillId="0" fontId="2" numFmtId="0" xfId="0" applyBorder="1" applyFont="1"/>
    <xf borderId="0" fillId="3" fontId="4" numFmtId="164" xfId="0" applyFont="1" applyNumberFormat="1"/>
    <xf borderId="4" fillId="0" fontId="2" numFmtId="0" xfId="0" applyBorder="1" applyFont="1"/>
    <xf borderId="0" fillId="4" fontId="5" numFmtId="1" xfId="0" applyAlignment="1" applyFill="1" applyFont="1" applyNumberFormat="1">
      <alignment/>
    </xf>
    <xf borderId="5" fillId="0" fontId="5" numFmtId="0" xfId="0" applyAlignment="1" applyBorder="1" applyFont="1">
      <alignment/>
    </xf>
    <xf borderId="6" fillId="0" fontId="2" numFmtId="0" xfId="0" applyAlignment="1" applyBorder="1" applyFont="1">
      <alignment horizontal="center"/>
    </xf>
    <xf borderId="0" fillId="0" fontId="6" numFmtId="0" xfId="0" applyAlignment="1" applyFont="1">
      <alignment/>
    </xf>
    <xf borderId="0" fillId="0" fontId="6" numFmtId="0" xfId="0" applyFont="1"/>
    <xf borderId="7" fillId="0" fontId="6" numFmtId="0" xfId="0" applyBorder="1" applyFont="1"/>
    <xf borderId="0" fillId="4" fontId="2" numFmtId="1" xfId="0" applyAlignment="1" applyFont="1" applyNumberFormat="1">
      <alignment/>
    </xf>
    <xf borderId="0" fillId="0" fontId="2" numFmtId="0" xfId="0" applyAlignment="1" applyFont="1">
      <alignment wrapText="1"/>
    </xf>
    <xf borderId="8" fillId="0" fontId="5" numFmtId="0" xfId="0" applyAlignment="1" applyBorder="1" applyFont="1">
      <alignment/>
    </xf>
    <xf borderId="0" fillId="4" fontId="2" numFmtId="1" xfId="0" applyFont="1" applyNumberFormat="1"/>
    <xf borderId="9" fillId="0" fontId="2" numFmtId="9" xfId="0" applyAlignment="1" applyBorder="1" applyFont="1" applyNumberFormat="1">
      <alignment horizontal="center"/>
    </xf>
    <xf borderId="9" fillId="0" fontId="2" numFmtId="0" xfId="0" applyAlignment="1" applyBorder="1" applyFont="1">
      <alignment horizontal="center"/>
    </xf>
    <xf borderId="0" fillId="5" fontId="5" numFmtId="1" xfId="0" applyAlignment="1" applyFill="1" applyFont="1" applyNumberFormat="1">
      <alignment/>
    </xf>
    <xf borderId="10" fillId="0" fontId="5" numFmtId="0" xfId="0" applyAlignment="1" applyBorder="1" applyFont="1">
      <alignment/>
    </xf>
    <xf borderId="11" fillId="0" fontId="2" numFmtId="0" xfId="0" applyAlignment="1" applyBorder="1" applyFont="1">
      <alignment horizontal="center"/>
    </xf>
    <xf borderId="0" fillId="5" fontId="2" numFmtId="1" xfId="0" applyFont="1" applyNumberFormat="1"/>
    <xf borderId="12" fillId="0" fontId="6" numFmtId="0" xfId="0" applyAlignment="1" applyBorder="1" applyFont="1">
      <alignment/>
    </xf>
    <xf borderId="12" fillId="0" fontId="6" numFmtId="0" xfId="0" applyBorder="1" applyFont="1"/>
    <xf borderId="13" fillId="0" fontId="6" numFmtId="0" xfId="0" applyBorder="1" applyFont="1"/>
    <xf borderId="0" fillId="0" fontId="5" numFmtId="0" xfId="0" applyFont="1"/>
    <xf borderId="0" fillId="0" fontId="2" numFmtId="0" xfId="0" applyAlignment="1" applyFont="1">
      <alignment horizontal="center"/>
    </xf>
    <xf borderId="6" fillId="6" fontId="3" numFmtId="0" xfId="0" applyAlignment="1" applyBorder="1" applyFill="1" applyFont="1">
      <alignment/>
    </xf>
    <xf borderId="6" fillId="6" fontId="3" numFmtId="0" xfId="0" applyAlignment="1" applyBorder="1" applyFont="1">
      <alignment horizontal="center"/>
    </xf>
    <xf borderId="5" fillId="6" fontId="7" numFmtId="0" xfId="0" applyAlignment="1" applyBorder="1" applyFont="1">
      <alignment/>
    </xf>
    <xf borderId="14" fillId="0" fontId="2" numFmtId="0" xfId="0" applyBorder="1" applyFont="1"/>
    <xf borderId="15" fillId="0" fontId="2" numFmtId="0" xfId="0" applyBorder="1" applyFont="1"/>
    <xf borderId="8" fillId="0" fontId="2" numFmtId="3" xfId="0" applyAlignment="1" applyBorder="1" applyFont="1" applyNumberFormat="1">
      <alignment horizontal="center"/>
    </xf>
    <xf borderId="8" fillId="0" fontId="6" numFmtId="0" xfId="0" applyAlignment="1" applyBorder="1" applyFont="1">
      <alignment/>
    </xf>
    <xf borderId="8" fillId="0" fontId="2" numFmtId="0" xfId="0" applyAlignment="1" applyBorder="1" applyFont="1">
      <alignment horizontal="center"/>
    </xf>
    <xf borderId="10" fillId="0" fontId="2" numFmtId="0" xfId="0" applyAlignment="1" applyBorder="1" applyFont="1">
      <alignment horizontal="center"/>
    </xf>
    <xf borderId="2" fillId="0" fontId="5" numFmtId="0" xfId="0" applyBorder="1" applyFont="1"/>
    <xf borderId="3" fillId="0" fontId="6" numFmtId="0" xfId="0" applyBorder="1" applyFont="1"/>
    <xf borderId="4" fillId="0" fontId="6" numFmtId="0" xfId="0" applyBorder="1" applyFont="1"/>
    <xf borderId="11" fillId="0" fontId="5" numFmtId="0" xfId="0" applyAlignment="1" applyBorder="1" applyFont="1">
      <alignment/>
    </xf>
    <xf borderId="1" fillId="7" fontId="2" numFmtId="165" xfId="0" applyAlignment="1" applyBorder="1" applyFill="1" applyFont="1" applyNumberFormat="1">
      <alignment horizontal="center"/>
    </xf>
    <xf borderId="10" fillId="0" fontId="6" numFmtId="0" xfId="0" applyAlignment="1" applyBorder="1" applyFont="1">
      <alignment/>
    </xf>
    <xf borderId="1" fillId="8" fontId="3" numFmtId="0" xfId="0" applyAlignment="1" applyBorder="1" applyFill="1" applyFont="1">
      <alignment/>
    </xf>
    <xf borderId="1" fillId="8" fontId="3" numFmtId="0" xfId="0" applyAlignment="1" applyBorder="1" applyFont="1">
      <alignment horizontal="center"/>
    </xf>
    <xf borderId="2" fillId="8" fontId="7" numFmtId="0" xfId="0" applyAlignment="1" applyBorder="1" applyFont="1">
      <alignment/>
    </xf>
    <xf borderId="0" fillId="0" fontId="2" numFmtId="1" xfId="0" applyFont="1" applyNumberFormat="1"/>
    <xf borderId="6" fillId="0" fontId="2" numFmtId="10" xfId="0" applyAlignment="1" applyBorder="1" applyFont="1" applyNumberFormat="1">
      <alignment horizontal="center"/>
    </xf>
    <xf borderId="0" fillId="9" fontId="5" numFmtId="1" xfId="0" applyAlignment="1" applyFill="1" applyFont="1" applyNumberFormat="1">
      <alignment/>
    </xf>
    <xf borderId="7" fillId="0" fontId="2" numFmtId="0" xfId="0" applyBorder="1" applyFont="1"/>
    <xf borderId="9" fillId="0" fontId="2" numFmtId="10" xfId="0" applyAlignment="1" applyBorder="1" applyFont="1" applyNumberFormat="1">
      <alignment horizontal="center"/>
    </xf>
    <xf borderId="0" fillId="9" fontId="2" numFmtId="1" xfId="0" applyFont="1" applyNumberFormat="1"/>
    <xf borderId="12" fillId="0" fontId="2" numFmtId="0" xfId="0" applyBorder="1" applyFont="1"/>
    <xf borderId="13" fillId="0" fontId="2" numFmtId="0" xfId="0" applyBorder="1" applyFont="1"/>
    <xf borderId="0" fillId="10" fontId="5" numFmtId="1" xfId="0" applyAlignment="1" applyFill="1" applyFont="1" applyNumberFormat="1">
      <alignment/>
    </xf>
    <xf borderId="0" fillId="10" fontId="2" numFmtId="1" xfId="0" applyFont="1" applyNumberFormat="1"/>
    <xf borderId="0" fillId="11" fontId="5" numFmtId="1" xfId="0" applyAlignment="1" applyFill="1" applyFont="1" applyNumberFormat="1">
      <alignment/>
    </xf>
    <xf borderId="0" fillId="11" fontId="2" numFmtId="1" xfId="0" applyFont="1" applyNumberFormat="1"/>
    <xf borderId="0" fillId="3" fontId="3" numFmtId="1" xfId="0" applyAlignment="1" applyFont="1" applyNumberFormat="1">
      <alignment/>
    </xf>
    <xf borderId="0" fillId="3" fontId="2" numFmtId="1" xfId="0" applyFont="1" applyNumberFormat="1"/>
    <xf borderId="0" fillId="0" fontId="5" numFmtId="1" xfId="0" applyAlignment="1" applyFont="1" applyNumberFormat="1">
      <alignment/>
    </xf>
    <xf borderId="0" fillId="0" fontId="2" numFmtId="1" xfId="0" applyAlignment="1" applyFont="1" applyNumberFormat="1">
      <alignment/>
    </xf>
    <xf borderId="0" fillId="0" fontId="6" numFmtId="1" xfId="0" applyAlignment="1" applyFont="1" applyNumberFormat="1">
      <alignment/>
    </xf>
    <xf borderId="0" fillId="0" fontId="2" numFmtId="166" xfId="0" applyFont="1" applyNumberFormat="1"/>
  </cellXfs>
  <cellStyles count="1">
    <cellStyle xfId="0" name="Normal" builtinId="0"/>
  </cellStyles>
  <dxfs count="1">
    <dxf>
      <font>
        <color rgb="FFC53929"/>
      </font>
      <fill>
        <patternFill patternType="none"/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0.57"/>
    <col customWidth="1" min="4" max="4" width="31.86"/>
    <col customWidth="1" min="6" max="6" width="14.86"/>
    <col customWidth="1" min="7" max="7" width="51.14"/>
  </cols>
  <sheetData>
    <row r="1">
      <c r="A1" s="1" t="s">
        <v>0</v>
      </c>
    </row>
    <row r="2">
      <c r="A2" s="2" t="s">
        <v>1</v>
      </c>
      <c r="D2" s="3"/>
      <c r="E2" s="3"/>
      <c r="F2" s="3"/>
      <c r="G2" s="3"/>
      <c r="H2" s="3"/>
      <c r="I2" s="3"/>
      <c r="J2" s="3"/>
    </row>
    <row r="3">
      <c r="A3" s="2" t="s">
        <v>2</v>
      </c>
      <c r="D3" s="4" t="s">
        <v>3</v>
      </c>
      <c r="E3" s="6" t="s">
        <v>4</v>
      </c>
      <c r="F3" s="8" t="s">
        <v>6</v>
      </c>
      <c r="G3" s="9"/>
      <c r="H3" s="9"/>
      <c r="I3" s="9"/>
      <c r="J3" s="11"/>
    </row>
    <row r="4">
      <c r="A4" s="2" t="s">
        <v>20</v>
      </c>
      <c r="D4" s="13" t="s">
        <v>19</v>
      </c>
      <c r="E4" s="14">
        <v>4000.0</v>
      </c>
      <c r="F4" s="15" t="s">
        <v>21</v>
      </c>
      <c r="G4" s="16"/>
      <c r="H4" s="16"/>
      <c r="I4" s="16"/>
      <c r="J4" s="17"/>
    </row>
    <row r="5">
      <c r="A5" s="19" t="s">
        <v>22</v>
      </c>
      <c r="D5" s="20" t="s">
        <v>23</v>
      </c>
      <c r="E5" s="22">
        <v>0.05</v>
      </c>
      <c r="F5" s="15" t="s">
        <v>24</v>
      </c>
      <c r="G5" s="16"/>
      <c r="H5" s="16"/>
      <c r="I5" s="16"/>
      <c r="J5" s="17"/>
    </row>
    <row r="6">
      <c r="D6" s="20" t="s">
        <v>25</v>
      </c>
      <c r="E6" s="22">
        <v>0.02</v>
      </c>
      <c r="F6" s="15" t="s">
        <v>26</v>
      </c>
      <c r="G6" s="16"/>
      <c r="H6" s="16"/>
      <c r="I6" s="16"/>
      <c r="J6" s="17"/>
    </row>
    <row r="7">
      <c r="A7" s="2" t="s">
        <v>27</v>
      </c>
      <c r="D7" s="20" t="s">
        <v>28</v>
      </c>
      <c r="E7" s="23">
        <v>1.2</v>
      </c>
      <c r="F7" s="15" t="s">
        <v>30</v>
      </c>
      <c r="G7" s="16"/>
      <c r="H7" s="16"/>
      <c r="I7" s="16"/>
      <c r="J7" s="17"/>
    </row>
    <row r="8">
      <c r="D8" s="25" t="s">
        <v>31</v>
      </c>
      <c r="E8" s="26">
        <v>0.7</v>
      </c>
      <c r="F8" s="28" t="s">
        <v>32</v>
      </c>
      <c r="G8" s="29"/>
      <c r="H8" s="29"/>
      <c r="I8" s="29"/>
      <c r="J8" s="30"/>
    </row>
    <row r="9">
      <c r="A9" s="2" t="s">
        <v>33</v>
      </c>
      <c r="D9" s="31"/>
      <c r="E9" s="32"/>
      <c r="F9" s="16"/>
      <c r="G9" s="16"/>
      <c r="H9" s="16"/>
      <c r="I9" s="16"/>
      <c r="J9" s="16"/>
    </row>
    <row r="10">
      <c r="D10" s="33" t="s">
        <v>34</v>
      </c>
      <c r="E10" s="34" t="s">
        <v>35</v>
      </c>
      <c r="F10" s="35" t="s">
        <v>6</v>
      </c>
      <c r="G10" s="36"/>
      <c r="H10" s="36"/>
      <c r="I10" s="36"/>
      <c r="J10" s="37"/>
    </row>
    <row r="11">
      <c r="D11" s="20" t="s">
        <v>37</v>
      </c>
      <c r="E11" s="38">
        <v>17.0</v>
      </c>
      <c r="F11" s="39" t="s">
        <v>38</v>
      </c>
      <c r="G11" s="16"/>
      <c r="H11" s="16"/>
      <c r="I11" s="16"/>
      <c r="J11" s="17"/>
    </row>
    <row r="12">
      <c r="D12" s="20" t="s">
        <v>39</v>
      </c>
      <c r="E12" s="40">
        <v>4.0</v>
      </c>
      <c r="F12" s="39" t="s">
        <v>40</v>
      </c>
      <c r="G12" s="16"/>
      <c r="H12" s="16"/>
      <c r="I12" s="16"/>
      <c r="J12" s="17"/>
    </row>
    <row r="13">
      <c r="D13" s="20" t="s">
        <v>41</v>
      </c>
      <c r="E13" s="40">
        <v>8.0</v>
      </c>
      <c r="F13" s="39" t="s">
        <v>42</v>
      </c>
      <c r="G13" s="16"/>
      <c r="H13" s="16"/>
      <c r="I13" s="16"/>
      <c r="J13" s="17"/>
    </row>
    <row r="14">
      <c r="D14" s="20" t="s">
        <v>43</v>
      </c>
      <c r="E14" s="40">
        <v>8.0</v>
      </c>
      <c r="F14" s="39" t="s">
        <v>44</v>
      </c>
      <c r="G14" s="16"/>
      <c r="H14" s="16"/>
      <c r="I14" s="16"/>
      <c r="J14" s="17"/>
    </row>
    <row r="15">
      <c r="D15" s="20" t="s">
        <v>45</v>
      </c>
      <c r="E15" s="40">
        <v>4.0</v>
      </c>
      <c r="F15" s="39" t="s">
        <v>46</v>
      </c>
      <c r="G15" s="16"/>
      <c r="H15" s="16"/>
      <c r="I15" s="16"/>
      <c r="J15" s="17"/>
    </row>
    <row r="16">
      <c r="D16" s="20" t="s">
        <v>47</v>
      </c>
      <c r="E16" s="41">
        <v>0.8</v>
      </c>
      <c r="F16" s="39" t="s">
        <v>48</v>
      </c>
      <c r="G16" s="16"/>
      <c r="H16" s="16"/>
      <c r="I16" s="16"/>
      <c r="J16" s="17"/>
    </row>
    <row r="17" ht="8.25" customHeight="1">
      <c r="D17" s="42"/>
      <c r="E17" s="32"/>
      <c r="F17" s="43"/>
      <c r="G17" s="43"/>
      <c r="H17" s="43"/>
      <c r="I17" s="43"/>
      <c r="J17" s="44"/>
    </row>
    <row r="18">
      <c r="D18" s="45" t="s">
        <v>50</v>
      </c>
      <c r="E18" s="46" t="str">
        <f>((21.67*8)-E11-E12-E13-E14-E15)*E16</f>
        <v>105.9</v>
      </c>
      <c r="F18" s="47" t="s">
        <v>52</v>
      </c>
      <c r="G18" s="29"/>
      <c r="H18" s="29"/>
      <c r="I18" s="29"/>
      <c r="J18" s="30"/>
    </row>
    <row r="19">
      <c r="D19" s="31"/>
      <c r="E19" s="32"/>
      <c r="F19" s="16"/>
      <c r="G19" s="16"/>
      <c r="H19" s="16"/>
      <c r="I19" s="16"/>
      <c r="J19" s="16"/>
    </row>
    <row r="20">
      <c r="A20" s="2"/>
      <c r="D20" s="48" t="s">
        <v>53</v>
      </c>
      <c r="E20" s="49" t="s">
        <v>4</v>
      </c>
      <c r="F20" s="50" t="s">
        <v>6</v>
      </c>
      <c r="G20" s="9"/>
      <c r="H20" s="9"/>
      <c r="I20" s="9"/>
      <c r="J20" s="11"/>
    </row>
    <row r="21">
      <c r="A21" s="2"/>
      <c r="D21" s="13" t="s">
        <v>54</v>
      </c>
      <c r="E21" s="52">
        <v>0.7</v>
      </c>
      <c r="F21" s="16"/>
      <c r="J21" s="54"/>
    </row>
    <row r="22">
      <c r="A22" s="2"/>
      <c r="D22" s="20" t="s">
        <v>56</v>
      </c>
      <c r="E22" s="55">
        <v>0.3</v>
      </c>
      <c r="F22" s="16"/>
      <c r="J22" s="54"/>
    </row>
    <row r="23">
      <c r="A23" s="2"/>
      <c r="D23" s="20" t="s">
        <v>57</v>
      </c>
      <c r="E23" s="55">
        <v>0.0</v>
      </c>
      <c r="F23" s="16"/>
      <c r="J23" s="54"/>
    </row>
    <row r="24">
      <c r="A24" s="2"/>
      <c r="D24" s="20" t="s">
        <v>58</v>
      </c>
      <c r="E24" s="23">
        <v>0.4</v>
      </c>
      <c r="F24" s="16" t="s">
        <v>59</v>
      </c>
      <c r="J24" s="54"/>
    </row>
    <row r="25">
      <c r="A25" s="2"/>
      <c r="D25" s="20" t="s">
        <v>60</v>
      </c>
      <c r="E25" s="23">
        <v>0.3</v>
      </c>
      <c r="F25" s="16" t="s">
        <v>61</v>
      </c>
      <c r="J25" s="54"/>
    </row>
    <row r="26">
      <c r="A26" s="2"/>
      <c r="D26" s="25" t="s">
        <v>62</v>
      </c>
      <c r="E26" s="26">
        <v>0.5</v>
      </c>
      <c r="F26" s="29" t="s">
        <v>63</v>
      </c>
      <c r="G26" s="57"/>
      <c r="H26" s="57"/>
      <c r="I26" s="57"/>
      <c r="J26" s="58"/>
    </row>
    <row r="27">
      <c r="A27" s="2"/>
    </row>
    <row r="28">
      <c r="A28" s="2"/>
    </row>
    <row r="29">
      <c r="A29" s="15" t="s">
        <v>64</v>
      </c>
    </row>
    <row r="30">
      <c r="A30" s="15" t="s">
        <v>65</v>
      </c>
    </row>
    <row r="31">
      <c r="A31" s="15" t="s">
        <v>66</v>
      </c>
    </row>
    <row r="32">
      <c r="A32" s="15" t="s">
        <v>67</v>
      </c>
    </row>
    <row r="33">
      <c r="A33" s="2"/>
    </row>
  </sheetData>
  <mergeCells count="10">
    <mergeCell ref="F21:J21"/>
    <mergeCell ref="F22:J22"/>
    <mergeCell ref="F23:J23"/>
    <mergeCell ref="F24:J24"/>
    <mergeCell ref="F25:J25"/>
    <mergeCell ref="F26:J26"/>
    <mergeCell ref="F3:J3"/>
    <mergeCell ref="F10:J10"/>
    <mergeCell ref="F20:J20"/>
    <mergeCell ref="A5:B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7.43"/>
  </cols>
  <sheetData>
    <row r="1">
      <c r="A1" s="5"/>
      <c r="B1" s="7" t="s">
        <v>5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7" t="s">
        <v>14</v>
      </c>
      <c r="K1" s="7" t="s">
        <v>15</v>
      </c>
      <c r="L1" s="7" t="s">
        <v>16</v>
      </c>
      <c r="M1" s="7" t="s">
        <v>17</v>
      </c>
      <c r="N1" s="7" t="s">
        <v>18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>
      <c r="A2" s="12" t="s">
        <v>19</v>
      </c>
      <c r="B2" s="18" t="str">
        <f>'Inputs needed'!E4</f>
        <v>4000</v>
      </c>
      <c r="C2" s="21" t="str">
        <f t="shared" ref="C2:N2" si="1">B5</f>
        <v>4120</v>
      </c>
      <c r="D2" s="21" t="str">
        <f t="shared" si="1"/>
        <v>4244</v>
      </c>
      <c r="E2" s="21" t="str">
        <f t="shared" si="1"/>
        <v>4371</v>
      </c>
      <c r="F2" s="21" t="str">
        <f t="shared" si="1"/>
        <v>4502</v>
      </c>
      <c r="G2" s="21" t="str">
        <f t="shared" si="1"/>
        <v>4637</v>
      </c>
      <c r="H2" s="21" t="str">
        <f t="shared" si="1"/>
        <v>4776</v>
      </c>
      <c r="I2" s="21" t="str">
        <f t="shared" si="1"/>
        <v>4919</v>
      </c>
      <c r="J2" s="21" t="str">
        <f t="shared" si="1"/>
        <v>5067</v>
      </c>
      <c r="K2" s="21" t="str">
        <f t="shared" si="1"/>
        <v>5219</v>
      </c>
      <c r="L2" s="21" t="str">
        <f t="shared" si="1"/>
        <v>5376</v>
      </c>
      <c r="M2" s="21" t="str">
        <f t="shared" si="1"/>
        <v>5537</v>
      </c>
      <c r="N2" s="21" t="str">
        <f t="shared" si="1"/>
        <v>5703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>
      <c r="A3" s="24" t="s">
        <v>29</v>
      </c>
      <c r="B3" s="27" t="str">
        <f>B2*'Inputs needed'!$E$5</f>
        <v>200</v>
      </c>
      <c r="C3" s="27" t="str">
        <f>C2*'Inputs needed'!$E$5</f>
        <v>206</v>
      </c>
      <c r="D3" s="27" t="str">
        <f>D2*'Inputs needed'!$E$5</f>
        <v>212</v>
      </c>
      <c r="E3" s="27" t="str">
        <f>E2*'Inputs needed'!$E$5</f>
        <v>219</v>
      </c>
      <c r="F3" s="27" t="str">
        <f>F2*'Inputs needed'!$E$5</f>
        <v>225</v>
      </c>
      <c r="G3" s="27" t="str">
        <f>G2*'Inputs needed'!$E$5</f>
        <v>232</v>
      </c>
      <c r="H3" s="27" t="str">
        <f>H2*'Inputs needed'!$E$5</f>
        <v>239</v>
      </c>
      <c r="I3" s="27" t="str">
        <f>I2*'Inputs needed'!$E$5</f>
        <v>246</v>
      </c>
      <c r="J3" s="27" t="str">
        <f>J2*'Inputs needed'!$E$5</f>
        <v>253</v>
      </c>
      <c r="K3" s="27" t="str">
        <f>K2*'Inputs needed'!$E$5</f>
        <v>261</v>
      </c>
      <c r="L3" s="27" t="str">
        <f>L2*'Inputs needed'!$E$5</f>
        <v>269</v>
      </c>
      <c r="M3" s="27" t="str">
        <f>M2*'Inputs needed'!$E$5</f>
        <v>277</v>
      </c>
      <c r="N3" s="27" t="str">
        <f>N2*'Inputs needed'!$E$5</f>
        <v>285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>
      <c r="A4" s="12" t="s">
        <v>36</v>
      </c>
      <c r="B4" s="21" t="str">
        <f>B2*'Inputs needed'!$E$6</f>
        <v>80</v>
      </c>
      <c r="C4" s="21" t="str">
        <f>C2*'Inputs needed'!$E$6</f>
        <v>82</v>
      </c>
      <c r="D4" s="21" t="str">
        <f>D2*'Inputs needed'!$E$6</f>
        <v>85</v>
      </c>
      <c r="E4" s="21" t="str">
        <f>E2*'Inputs needed'!$E$6</f>
        <v>87</v>
      </c>
      <c r="F4" s="21" t="str">
        <f>F2*'Inputs needed'!$E$6</f>
        <v>90</v>
      </c>
      <c r="G4" s="21" t="str">
        <f>G2*'Inputs needed'!$E$6</f>
        <v>93</v>
      </c>
      <c r="H4" s="21" t="str">
        <f>H2*'Inputs needed'!$E$6</f>
        <v>96</v>
      </c>
      <c r="I4" s="21" t="str">
        <f>I2*'Inputs needed'!$E$6</f>
        <v>98</v>
      </c>
      <c r="J4" s="21" t="str">
        <f>J2*'Inputs needed'!$E$6</f>
        <v>101</v>
      </c>
      <c r="K4" s="21" t="str">
        <f>K2*'Inputs needed'!$E$6</f>
        <v>104</v>
      </c>
      <c r="L4" s="21" t="str">
        <f>L2*'Inputs needed'!$E$6</f>
        <v>108</v>
      </c>
      <c r="M4" s="21" t="str">
        <f>M2*'Inputs needed'!$E$6</f>
        <v>111</v>
      </c>
      <c r="N4" s="21" t="str">
        <f>N2*'Inputs needed'!$E$6</f>
        <v>114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>
      <c r="A5" s="24" t="s">
        <v>49</v>
      </c>
      <c r="B5" s="27" t="str">
        <f t="shared" ref="B5:N5" si="2">B2+B3-B4</f>
        <v>4120</v>
      </c>
      <c r="C5" s="27" t="str">
        <f t="shared" si="2"/>
        <v>4244</v>
      </c>
      <c r="D5" s="27" t="str">
        <f t="shared" si="2"/>
        <v>4371</v>
      </c>
      <c r="E5" s="27" t="str">
        <f t="shared" si="2"/>
        <v>4502</v>
      </c>
      <c r="F5" s="27" t="str">
        <f t="shared" si="2"/>
        <v>4637</v>
      </c>
      <c r="G5" s="27" t="str">
        <f t="shared" si="2"/>
        <v>4776</v>
      </c>
      <c r="H5" s="27" t="str">
        <f t="shared" si="2"/>
        <v>4919</v>
      </c>
      <c r="I5" s="27" t="str">
        <f t="shared" si="2"/>
        <v>5067</v>
      </c>
      <c r="J5" s="27" t="str">
        <f t="shared" si="2"/>
        <v>5219</v>
      </c>
      <c r="K5" s="27" t="str">
        <f t="shared" si="2"/>
        <v>5376</v>
      </c>
      <c r="L5" s="27" t="str">
        <f t="shared" si="2"/>
        <v>5537</v>
      </c>
      <c r="M5" s="27" t="str">
        <f t="shared" si="2"/>
        <v>5703</v>
      </c>
      <c r="N5" s="27" t="str">
        <f t="shared" si="2"/>
        <v>5874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>
      <c r="A6" s="12" t="s">
        <v>51</v>
      </c>
      <c r="B6" s="21" t="str">
        <f>B2*'Inputs needed'!$E$8+B3*'Inputs needed'!$E$7</f>
        <v>3040</v>
      </c>
      <c r="C6" s="21" t="str">
        <f>C2*'Inputs needed'!$E$8+C3*'Inputs needed'!$E$7</f>
        <v>3131</v>
      </c>
      <c r="D6" s="21" t="str">
        <f>D2*'Inputs needed'!$E$8+D3*'Inputs needed'!$E$7</f>
        <v>3225</v>
      </c>
      <c r="E6" s="21" t="str">
        <f>E2*'Inputs needed'!$E$8+E3*'Inputs needed'!$E$7</f>
        <v>3322</v>
      </c>
      <c r="F6" s="21" t="str">
        <f>F2*'Inputs needed'!$E$8+F3*'Inputs needed'!$E$7</f>
        <v>3422</v>
      </c>
      <c r="G6" s="21" t="str">
        <f>G2*'Inputs needed'!$E$8+G3*'Inputs needed'!$E$7</f>
        <v>3524</v>
      </c>
      <c r="H6" s="21" t="str">
        <f>H2*'Inputs needed'!$E$8+H3*'Inputs needed'!$E$7</f>
        <v>3630</v>
      </c>
      <c r="I6" s="21" t="str">
        <f>I2*'Inputs needed'!$E$8+I3*'Inputs needed'!$E$7</f>
        <v>3739</v>
      </c>
      <c r="J6" s="21" t="str">
        <f>J2*'Inputs needed'!$E$8+J3*'Inputs needed'!$E$7</f>
        <v>3851</v>
      </c>
      <c r="K6" s="21" t="str">
        <f>K2*'Inputs needed'!$E$8+K3*'Inputs needed'!$E$7</f>
        <v>3967</v>
      </c>
      <c r="L6" s="21" t="str">
        <f>L2*'Inputs needed'!$E$8+L3*'Inputs needed'!$E$7</f>
        <v>4086</v>
      </c>
      <c r="M6" s="21" t="str">
        <f>M2*'Inputs needed'!$E$8+M3*'Inputs needed'!$E$7</f>
        <v>4208</v>
      </c>
      <c r="N6" s="21" t="str">
        <f>N2*'Inputs needed'!$E$8+N3*'Inputs needed'!$E$7</f>
        <v>4334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>
      <c r="A8" s="53" t="s">
        <v>55</v>
      </c>
      <c r="B8" s="56" t="str">
        <f>B6*'Inputs needed'!$E$21</f>
        <v>2128</v>
      </c>
      <c r="C8" s="56" t="str">
        <f>C6*'Inputs needed'!$E$21</f>
        <v>2192</v>
      </c>
      <c r="D8" s="56" t="str">
        <f>D6*'Inputs needed'!$E$21</f>
        <v>2258</v>
      </c>
      <c r="E8" s="56" t="str">
        <f>E6*'Inputs needed'!$E$21</f>
        <v>2325</v>
      </c>
      <c r="F8" s="56" t="str">
        <f>F6*'Inputs needed'!$E$21</f>
        <v>2395</v>
      </c>
      <c r="G8" s="56" t="str">
        <f>G6*'Inputs needed'!$E$21</f>
        <v>2467</v>
      </c>
      <c r="H8" s="56" t="str">
        <f>H6*'Inputs needed'!$E$21</f>
        <v>2541</v>
      </c>
      <c r="I8" s="56" t="str">
        <f>I6*'Inputs needed'!$E$21</f>
        <v>2617</v>
      </c>
      <c r="J8" s="56" t="str">
        <f>J6*'Inputs needed'!$E$21</f>
        <v>2696</v>
      </c>
      <c r="K8" s="56" t="str">
        <f>K6*'Inputs needed'!$E$21</f>
        <v>2777</v>
      </c>
      <c r="L8" s="56" t="str">
        <f>L6*'Inputs needed'!$E$21</f>
        <v>2860</v>
      </c>
      <c r="M8" s="56" t="str">
        <f>M6*'Inputs needed'!$E$21</f>
        <v>2946</v>
      </c>
      <c r="N8" s="56" t="str">
        <f>N6*'Inputs needed'!$E$21</f>
        <v>3034</v>
      </c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>
      <c r="A9" s="59" t="s">
        <v>68</v>
      </c>
      <c r="B9" s="60" t="str">
        <f>B6*'Inputs needed'!$E$22</f>
        <v>912</v>
      </c>
      <c r="C9" s="60" t="str">
        <f>C6*'Inputs needed'!$E$22</f>
        <v>939</v>
      </c>
      <c r="D9" s="60" t="str">
        <f>D6*'Inputs needed'!$E$22</f>
        <v>968</v>
      </c>
      <c r="E9" s="60" t="str">
        <f>E6*'Inputs needed'!$E$22</f>
        <v>997</v>
      </c>
      <c r="F9" s="60" t="str">
        <f>F6*'Inputs needed'!$E$22</f>
        <v>1026</v>
      </c>
      <c r="G9" s="60" t="str">
        <f>G6*'Inputs needed'!$E$22</f>
        <v>1057</v>
      </c>
      <c r="H9" s="60" t="str">
        <f>H6*'Inputs needed'!$E$22</f>
        <v>1089</v>
      </c>
      <c r="I9" s="60" t="str">
        <f>I6*'Inputs needed'!$E$22</f>
        <v>1122</v>
      </c>
      <c r="J9" s="60" t="str">
        <f>J6*'Inputs needed'!$E$22</f>
        <v>1155</v>
      </c>
      <c r="K9" s="60" t="str">
        <f>K6*'Inputs needed'!$E$22</f>
        <v>1190</v>
      </c>
      <c r="L9" s="60" t="str">
        <f>L6*'Inputs needed'!$E$22</f>
        <v>1226</v>
      </c>
      <c r="M9" s="60" t="str">
        <f>M6*'Inputs needed'!$E$22</f>
        <v>1262</v>
      </c>
      <c r="N9" s="60" t="str">
        <f>N6*'Inputs needed'!$E$22</f>
        <v>1300</v>
      </c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>
      <c r="A10" s="53" t="s">
        <v>69</v>
      </c>
      <c r="B10" s="56" t="str">
        <f>B6*'Inputs needed'!$E$23</f>
        <v>0</v>
      </c>
      <c r="C10" s="56" t="str">
        <f>C6*'Inputs needed'!$E$23</f>
        <v>0</v>
      </c>
      <c r="D10" s="56" t="str">
        <f>D6*'Inputs needed'!$E$23</f>
        <v>0</v>
      </c>
      <c r="E10" s="56" t="str">
        <f>E6*'Inputs needed'!$E$23</f>
        <v>0</v>
      </c>
      <c r="F10" s="56" t="str">
        <f>F6*'Inputs needed'!$E$23</f>
        <v>0</v>
      </c>
      <c r="G10" s="56" t="str">
        <f>G6*'Inputs needed'!$E$23</f>
        <v>0</v>
      </c>
      <c r="H10" s="56" t="str">
        <f>H6*'Inputs needed'!$E$23</f>
        <v>0</v>
      </c>
      <c r="I10" s="56" t="str">
        <f>I6*'Inputs needed'!$E$23</f>
        <v>0</v>
      </c>
      <c r="J10" s="56" t="str">
        <f>J6*'Inputs needed'!$E$23</f>
        <v>0</v>
      </c>
      <c r="K10" s="56" t="str">
        <f>K6*'Inputs needed'!$E$23</f>
        <v>0</v>
      </c>
      <c r="L10" s="56" t="str">
        <f>L6*'Inputs needed'!$E$23</f>
        <v>0</v>
      </c>
      <c r="M10" s="56" t="str">
        <f>M6*'Inputs needed'!$E$23</f>
        <v>0</v>
      </c>
      <c r="N10" s="56" t="str">
        <f>N6*'Inputs needed'!$E$23</f>
        <v>0</v>
      </c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>
      <c r="A13" s="24" t="s">
        <v>70</v>
      </c>
      <c r="B13" s="27" t="str">
        <f>(B8*'Inputs needed'!$E$24)+(B9*'Inputs needed'!$E$25)+(B10*'Inputs needed'!$E$26)</f>
        <v>1125</v>
      </c>
      <c r="C13" s="27" t="str">
        <f>(C8*'Inputs needed'!$E$24)+(C9*'Inputs needed'!$E$25)+(C10*'Inputs needed'!$E$26)</f>
        <v>1159</v>
      </c>
      <c r="D13" s="27" t="str">
        <f>(D8*'Inputs needed'!$E$24)+(D9*'Inputs needed'!$E$25)+(D10*'Inputs needed'!$E$26)</f>
        <v>1193</v>
      </c>
      <c r="E13" s="27" t="str">
        <f>(E8*'Inputs needed'!$E$24)+(E9*'Inputs needed'!$E$25)+(E10*'Inputs needed'!$E$26)</f>
        <v>1229</v>
      </c>
      <c r="F13" s="27" t="str">
        <f>(F8*'Inputs needed'!$E$24)+(F9*'Inputs needed'!$E$25)+(F10*'Inputs needed'!$E$26)</f>
        <v>1266</v>
      </c>
      <c r="G13" s="27" t="str">
        <f>(G8*'Inputs needed'!$E$24)+(G9*'Inputs needed'!$E$25)+(G10*'Inputs needed'!$E$26)</f>
        <v>1304</v>
      </c>
      <c r="H13" s="27" t="str">
        <f>(H8*'Inputs needed'!$E$24)+(H9*'Inputs needed'!$E$25)+(H10*'Inputs needed'!$E$26)</f>
        <v>1343</v>
      </c>
      <c r="I13" s="27" t="str">
        <f>(I8*'Inputs needed'!$E$24)+(I9*'Inputs needed'!$E$25)+(I10*'Inputs needed'!$E$26)</f>
        <v>1383</v>
      </c>
      <c r="J13" s="27" t="str">
        <f>(J8*'Inputs needed'!$E$24)+(J9*'Inputs needed'!$E$25)+(J10*'Inputs needed'!$E$26)</f>
        <v>1425</v>
      </c>
      <c r="K13" s="27" t="str">
        <f>(K8*'Inputs needed'!$E$24)+(K9*'Inputs needed'!$E$25)+(K10*'Inputs needed'!$E$26)</f>
        <v>1468</v>
      </c>
      <c r="L13" s="27" t="str">
        <f>(L8*'Inputs needed'!$E$24)+(L9*'Inputs needed'!$E$25)+(L10*'Inputs needed'!$E$26)</f>
        <v>1512</v>
      </c>
      <c r="M13" s="27" t="str">
        <f>(M8*'Inputs needed'!$E$24)+(M9*'Inputs needed'!$E$25)+(M10*'Inputs needed'!$E$26)</f>
        <v>1557</v>
      </c>
      <c r="N13" s="27" t="str">
        <f>(N8*'Inputs needed'!$E$24)+(N9*'Inputs needed'!$E$25)+(N10*'Inputs needed'!$E$26)</f>
        <v>1604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>
      <c r="A14" s="61" t="s">
        <v>71</v>
      </c>
      <c r="B14" s="62" t="str">
        <f>B13/'Inputs needed'!$E$18</f>
        <v>11</v>
      </c>
      <c r="C14" s="62" t="str">
        <f>C13/'Inputs needed'!$E$18</f>
        <v>11</v>
      </c>
      <c r="D14" s="62" t="str">
        <f>D13/'Inputs needed'!$E$18</f>
        <v>11</v>
      </c>
      <c r="E14" s="62" t="str">
        <f>E13/'Inputs needed'!$E$18</f>
        <v>12</v>
      </c>
      <c r="F14" s="62" t="str">
        <f>F13/'Inputs needed'!$E$18</f>
        <v>12</v>
      </c>
      <c r="G14" s="62" t="str">
        <f>G13/'Inputs needed'!$E$18</f>
        <v>12</v>
      </c>
      <c r="H14" s="62" t="str">
        <f>H13/'Inputs needed'!$E$18</f>
        <v>13</v>
      </c>
      <c r="I14" s="62" t="str">
        <f>I13/'Inputs needed'!$E$18</f>
        <v>13</v>
      </c>
      <c r="J14" s="62" t="str">
        <f>J13/'Inputs needed'!$E$18</f>
        <v>13</v>
      </c>
      <c r="K14" s="62" t="str">
        <f>K13/'Inputs needed'!$E$18</f>
        <v>14</v>
      </c>
      <c r="L14" s="62" t="str">
        <f>L13/'Inputs needed'!$E$18</f>
        <v>14</v>
      </c>
      <c r="M14" s="62" t="str">
        <f>M13/'Inputs needed'!$E$18</f>
        <v>15</v>
      </c>
      <c r="N14" s="62" t="str">
        <f>N13/'Inputs needed'!$E$18</f>
        <v>15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6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>
      <c r="A17" s="63" t="s">
        <v>72</v>
      </c>
      <c r="B17" s="7" t="s">
        <v>5</v>
      </c>
      <c r="C17" s="7" t="s">
        <v>7</v>
      </c>
      <c r="D17" s="7" t="s">
        <v>8</v>
      </c>
      <c r="E17" s="7" t="s">
        <v>9</v>
      </c>
      <c r="F17" s="7" t="s">
        <v>10</v>
      </c>
      <c r="G17" s="7" t="s">
        <v>11</v>
      </c>
      <c r="H17" s="7" t="s">
        <v>12</v>
      </c>
      <c r="I17" s="7" t="s">
        <v>13</v>
      </c>
      <c r="J17" s="7" t="s">
        <v>14</v>
      </c>
      <c r="K17" s="7" t="s">
        <v>15</v>
      </c>
      <c r="L17" s="7" t="s">
        <v>16</v>
      </c>
      <c r="M17" s="7" t="s">
        <v>17</v>
      </c>
      <c r="N17" s="7" t="s">
        <v>18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>
      <c r="A18" s="65" t="s">
        <v>73</v>
      </c>
      <c r="B18" s="66">
        <v>3040.0</v>
      </c>
      <c r="C18" s="66">
        <v>3400.0</v>
      </c>
      <c r="D18" s="66">
        <v>3225.0</v>
      </c>
      <c r="E18" s="51"/>
      <c r="F18" s="67" t="s">
        <v>74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>
      <c r="A19" s="65" t="s">
        <v>75</v>
      </c>
      <c r="B19" s="66">
        <v>9.0</v>
      </c>
      <c r="C19" s="66">
        <v>10.0</v>
      </c>
      <c r="D19" s="66">
        <v>11.0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>
      <c r="A21" s="66" t="s">
        <v>76</v>
      </c>
      <c r="B21" s="51" t="str">
        <f t="shared" ref="B21:N21" si="3">B18-B6</f>
        <v>0</v>
      </c>
      <c r="C21" s="51" t="str">
        <f t="shared" si="3"/>
        <v>269</v>
      </c>
      <c r="D21" s="51" t="str">
        <f t="shared" si="3"/>
        <v>0</v>
      </c>
      <c r="E21" s="51" t="str">
        <f t="shared" si="3"/>
        <v>-3322</v>
      </c>
      <c r="F21" s="51" t="str">
        <f t="shared" si="3"/>
        <v>#VALUE!</v>
      </c>
      <c r="G21" s="51" t="str">
        <f t="shared" si="3"/>
        <v>-3524</v>
      </c>
      <c r="H21" s="51" t="str">
        <f t="shared" si="3"/>
        <v>-3630</v>
      </c>
      <c r="I21" s="51" t="str">
        <f t="shared" si="3"/>
        <v>-3739</v>
      </c>
      <c r="J21" s="51" t="str">
        <f t="shared" si="3"/>
        <v>-3851</v>
      </c>
      <c r="K21" s="51" t="str">
        <f t="shared" si="3"/>
        <v>-3967</v>
      </c>
      <c r="L21" s="51" t="str">
        <f t="shared" si="3"/>
        <v>-4086</v>
      </c>
      <c r="M21" s="51" t="str">
        <f t="shared" si="3"/>
        <v>-4208</v>
      </c>
      <c r="N21" s="51" t="str">
        <f t="shared" si="3"/>
        <v>-4334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>
      <c r="A22" s="66" t="s">
        <v>77</v>
      </c>
      <c r="B22" s="51" t="str">
        <f t="shared" ref="B22:N22" si="4">B19-B14</f>
        <v>-2</v>
      </c>
      <c r="C22" s="51" t="str">
        <f t="shared" si="4"/>
        <v>-1</v>
      </c>
      <c r="D22" s="51" t="str">
        <f t="shared" si="4"/>
        <v>0</v>
      </c>
      <c r="E22" s="51" t="str">
        <f t="shared" si="4"/>
        <v>-12</v>
      </c>
      <c r="F22" s="51" t="str">
        <f t="shared" si="4"/>
        <v>-12</v>
      </c>
      <c r="G22" s="51" t="str">
        <f t="shared" si="4"/>
        <v>-12</v>
      </c>
      <c r="H22" s="51" t="str">
        <f t="shared" si="4"/>
        <v>-13</v>
      </c>
      <c r="I22" s="51" t="str">
        <f t="shared" si="4"/>
        <v>-13</v>
      </c>
      <c r="J22" s="51" t="str">
        <f t="shared" si="4"/>
        <v>-13</v>
      </c>
      <c r="K22" s="51" t="str">
        <f t="shared" si="4"/>
        <v>-14</v>
      </c>
      <c r="L22" s="51" t="str">
        <f t="shared" si="4"/>
        <v>-14</v>
      </c>
      <c r="M22" s="51" t="str">
        <f t="shared" si="4"/>
        <v>-15</v>
      </c>
      <c r="N22" s="51" t="str">
        <f t="shared" si="4"/>
        <v>-15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>
      <c r="A25" s="66" t="s">
        <v>78</v>
      </c>
      <c r="B25" s="68" t="str">
        <f>CORREL(B6:D6,B18:D18)</f>
        <v>0.50648</v>
      </c>
      <c r="C25" s="66"/>
      <c r="D25" s="67" t="s">
        <v>79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  <row r="998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</row>
    <row r="999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</row>
    <row r="1000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</row>
  </sheetData>
  <conditionalFormatting sqref="B22:N22">
    <cfRule type="cellIs" dxfId="0" priority="1" operator="lessThan">
      <formula>0</formula>
    </cfRule>
  </conditionalFormatting>
  <drawing r:id="rId1"/>
</worksheet>
</file>